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5655" activeTab="0"/>
  </bookViews>
  <sheets>
    <sheet name="Team Statistics" sheetId="1" r:id="rId1"/>
    <sheet name="League Standings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<sst xmlns="http://schemas.openxmlformats.org/spreadsheetml/2006/main" count="104" uniqueCount="67">
  <si>
    <t>Soccer Stats 2008</t>
  </si>
  <si>
    <t>Player Name</t>
  </si>
  <si>
    <t xml:space="preserve">Goals </t>
  </si>
  <si>
    <t>Assists</t>
  </si>
  <si>
    <t>Points</t>
  </si>
  <si>
    <t xml:space="preserve">Player Name </t>
  </si>
  <si>
    <t>Shots</t>
  </si>
  <si>
    <t xml:space="preserve">Saves </t>
  </si>
  <si>
    <t>Save %</t>
  </si>
  <si>
    <t>GAA</t>
  </si>
  <si>
    <t>Game Results</t>
  </si>
  <si>
    <t>Oppenent</t>
  </si>
  <si>
    <t>Spring Ford</t>
  </si>
  <si>
    <t>Perk Valley</t>
  </si>
  <si>
    <t>Goals For</t>
  </si>
  <si>
    <t>Goals Against</t>
  </si>
  <si>
    <t>W/L</t>
  </si>
  <si>
    <t>Scott Shelton</t>
  </si>
  <si>
    <t>Jason Kushner</t>
  </si>
  <si>
    <t>Scott Markle</t>
  </si>
  <si>
    <t>Mohamad Ramadan</t>
  </si>
  <si>
    <t>Minutes</t>
  </si>
  <si>
    <t>Totals</t>
  </si>
  <si>
    <t>W</t>
  </si>
  <si>
    <t>L</t>
  </si>
  <si>
    <t>Boyertown</t>
  </si>
  <si>
    <t xml:space="preserve">Owen J. </t>
  </si>
  <si>
    <t>Haverford</t>
  </si>
  <si>
    <t>U. Perk</t>
  </si>
  <si>
    <t>Phoenixville</t>
  </si>
  <si>
    <t>Pottstown</t>
  </si>
  <si>
    <t>Pottsgrove</t>
  </si>
  <si>
    <t>St. Pius</t>
  </si>
  <si>
    <t>U. Merion</t>
  </si>
  <si>
    <t>T</t>
  </si>
  <si>
    <t>Rick Griffith</t>
  </si>
  <si>
    <t>Jesus Adame</t>
  </si>
  <si>
    <t>Matt Ahlberg</t>
  </si>
  <si>
    <t xml:space="preserve"> </t>
  </si>
  <si>
    <t>Offensive Statistics</t>
  </si>
  <si>
    <t>GK Statistics</t>
  </si>
  <si>
    <t>League Standings</t>
  </si>
  <si>
    <t>Div 1</t>
  </si>
  <si>
    <t>Owen J. Roberts</t>
  </si>
  <si>
    <t>Perkiomen Valley</t>
  </si>
  <si>
    <t>Methacton</t>
  </si>
  <si>
    <t>Division 2</t>
  </si>
  <si>
    <t>Upper Perkiomen</t>
  </si>
  <si>
    <t>St. Pius X</t>
  </si>
  <si>
    <t>Win</t>
  </si>
  <si>
    <t>Loss</t>
  </si>
  <si>
    <t>Tie</t>
  </si>
  <si>
    <t>Dave Becattini</t>
  </si>
  <si>
    <t>Thru 9/17/08</t>
  </si>
  <si>
    <t>Andrew Fair</t>
  </si>
  <si>
    <t>Andrew Gerdes</t>
  </si>
  <si>
    <t>Domenic Santoleri</t>
  </si>
  <si>
    <t>Home Games in Green</t>
  </si>
  <si>
    <t>Craig Smith</t>
  </si>
  <si>
    <t>Mario Finochiarro</t>
  </si>
  <si>
    <t>Scott Douglas</t>
  </si>
  <si>
    <t>L* own goal against Spring Ford</t>
  </si>
  <si>
    <t>m</t>
  </si>
  <si>
    <t>r</t>
  </si>
  <si>
    <t>r/m</t>
  </si>
  <si>
    <t>League 4-7-2</t>
  </si>
  <si>
    <t>Record 4-9-2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</si>
</sst>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0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pane ySplit="3" topLeftCell="BM7" activePane="bottomLeft" state="frozen"/>
      <selection pane="topLeft" activeCell="B1" sqref="B1"/>
      <selection pane="bottomLeft" activeCell="A30" sqref="A30"/>
    </sheetView>
  </sheetViews>
  <sheetFormatPr defaultColWidth="9.140625" defaultRowHeight="12.75"/>
  <cols>
    <col min="1" max="1" width="18.28125" style="0" bestFit="1" customWidth="1"/>
    <col min="2" max="2" width="11.7109375" style="0" bestFit="1" customWidth="1"/>
    <col min="6" max="6" width="5.00390625" style="0" bestFit="1" customWidth="1"/>
    <col min="7" max="7" width="5.00390625" style="0" customWidth="1"/>
    <col min="8" max="8" width="13.57421875" style="0" bestFit="1" customWidth="1"/>
    <col min="9" max="9" width="9.7109375" style="0" bestFit="1" customWidth="1"/>
    <col min="10" max="10" width="13.57421875" style="0" bestFit="1" customWidth="1"/>
  </cols>
  <sheetData>
    <row r="1" spans="1:11" ht="2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8" s="1" customFormat="1" ht="12.75">
      <c r="A2" s="4" t="s">
        <v>39</v>
      </c>
      <c r="H2" s="4" t="s">
        <v>10</v>
      </c>
    </row>
    <row r="3" spans="1:11" s="1" customFormat="1" ht="12.75">
      <c r="A3" s="4" t="s">
        <v>1</v>
      </c>
      <c r="B3" s="4" t="s">
        <v>2</v>
      </c>
      <c r="C3" s="4" t="s">
        <v>3</v>
      </c>
      <c r="D3" s="4" t="s">
        <v>4</v>
      </c>
      <c r="E3" s="4"/>
      <c r="F3" s="4"/>
      <c r="G3" s="4"/>
      <c r="H3" s="4" t="s">
        <v>11</v>
      </c>
      <c r="I3" s="4" t="s">
        <v>14</v>
      </c>
      <c r="J3" s="4" t="s">
        <v>15</v>
      </c>
      <c r="K3" s="4" t="s">
        <v>16</v>
      </c>
    </row>
    <row r="4" spans="1:13" ht="12.75">
      <c r="A4" t="s">
        <v>17</v>
      </c>
      <c r="B4">
        <f>2+3+3+1</f>
        <v>9</v>
      </c>
      <c r="C4">
        <f>2+1+1+1</f>
        <v>5</v>
      </c>
      <c r="D4" s="1">
        <f aca="true" t="shared" si="0" ref="D4:D15">2*B4+1*C4</f>
        <v>23</v>
      </c>
      <c r="G4" t="s">
        <v>62</v>
      </c>
      <c r="H4" s="5" t="s">
        <v>12</v>
      </c>
      <c r="I4">
        <v>2</v>
      </c>
      <c r="J4">
        <v>1</v>
      </c>
      <c r="K4" t="s">
        <v>23</v>
      </c>
      <c r="M4">
        <v>80</v>
      </c>
    </row>
    <row r="5" spans="1:13" ht="12.75">
      <c r="A5" t="s">
        <v>18</v>
      </c>
      <c r="B5">
        <f>1+2+1+1</f>
        <v>5</v>
      </c>
      <c r="C5">
        <f>1+2+2</f>
        <v>5</v>
      </c>
      <c r="D5" s="1">
        <f t="shared" si="0"/>
        <v>15</v>
      </c>
      <c r="G5" t="s">
        <v>62</v>
      </c>
      <c r="H5" s="5" t="s">
        <v>13</v>
      </c>
      <c r="I5">
        <v>0</v>
      </c>
      <c r="J5">
        <v>3</v>
      </c>
      <c r="K5" t="s">
        <v>24</v>
      </c>
      <c r="M5">
        <v>80</v>
      </c>
    </row>
    <row r="6" spans="1:13" ht="12.75">
      <c r="A6" t="s">
        <v>35</v>
      </c>
      <c r="B6">
        <f>1+2+1+1</f>
        <v>5</v>
      </c>
      <c r="C6">
        <v>3</v>
      </c>
      <c r="D6" s="1">
        <f t="shared" si="0"/>
        <v>13</v>
      </c>
      <c r="G6" t="s">
        <v>62</v>
      </c>
      <c r="H6" s="5" t="s">
        <v>25</v>
      </c>
      <c r="I6">
        <v>0</v>
      </c>
      <c r="J6">
        <v>1</v>
      </c>
      <c r="K6" t="s">
        <v>24</v>
      </c>
      <c r="M6">
        <v>80</v>
      </c>
    </row>
    <row r="7" spans="1:13" ht="12.75">
      <c r="A7" t="s">
        <v>52</v>
      </c>
      <c r="B7">
        <f>1+2+2</f>
        <v>5</v>
      </c>
      <c r="C7">
        <v>1</v>
      </c>
      <c r="D7" s="1">
        <f t="shared" si="0"/>
        <v>11</v>
      </c>
      <c r="G7" t="s">
        <v>62</v>
      </c>
      <c r="H7" s="7" t="s">
        <v>26</v>
      </c>
      <c r="I7">
        <v>2</v>
      </c>
      <c r="J7">
        <v>2</v>
      </c>
      <c r="K7" t="s">
        <v>34</v>
      </c>
      <c r="M7">
        <v>100</v>
      </c>
    </row>
    <row r="8" spans="1:13" ht="12.75">
      <c r="A8" t="s">
        <v>36</v>
      </c>
      <c r="B8">
        <v>1</v>
      </c>
      <c r="C8">
        <f>1+1</f>
        <v>2</v>
      </c>
      <c r="D8" s="1">
        <f t="shared" si="0"/>
        <v>4</v>
      </c>
      <c r="G8" t="s">
        <v>62</v>
      </c>
      <c r="H8" t="s">
        <v>27</v>
      </c>
      <c r="I8">
        <v>1</v>
      </c>
      <c r="J8">
        <v>2</v>
      </c>
      <c r="K8" t="s">
        <v>24</v>
      </c>
      <c r="M8">
        <v>80</v>
      </c>
    </row>
    <row r="9" spans="1:13" ht="12.75">
      <c r="A9" t="s">
        <v>37</v>
      </c>
      <c r="B9">
        <v>1</v>
      </c>
      <c r="C9">
        <f>1+1+1</f>
        <v>3</v>
      </c>
      <c r="D9" s="1">
        <f t="shared" si="0"/>
        <v>5</v>
      </c>
      <c r="G9" t="s">
        <v>62</v>
      </c>
      <c r="H9" s="5" t="s">
        <v>28</v>
      </c>
      <c r="I9">
        <v>5</v>
      </c>
      <c r="J9">
        <v>0</v>
      </c>
      <c r="K9" t="s">
        <v>23</v>
      </c>
      <c r="M9">
        <v>80</v>
      </c>
    </row>
    <row r="10" spans="1:13" ht="12.75">
      <c r="A10" t="s">
        <v>54</v>
      </c>
      <c r="B10">
        <v>1</v>
      </c>
      <c r="C10">
        <f>1+1+1</f>
        <v>3</v>
      </c>
      <c r="D10" s="1">
        <f t="shared" si="0"/>
        <v>5</v>
      </c>
      <c r="G10" t="s">
        <v>62</v>
      </c>
      <c r="H10" s="7" t="s">
        <v>29</v>
      </c>
      <c r="I10">
        <v>1</v>
      </c>
      <c r="J10">
        <v>1</v>
      </c>
      <c r="K10" t="s">
        <v>34</v>
      </c>
      <c r="M10">
        <v>100</v>
      </c>
    </row>
    <row r="11" spans="1:13" ht="12.75">
      <c r="A11" t="s">
        <v>55</v>
      </c>
      <c r="B11">
        <v>1</v>
      </c>
      <c r="C11">
        <v>0</v>
      </c>
      <c r="D11" s="1">
        <f t="shared" si="0"/>
        <v>2</v>
      </c>
      <c r="G11" t="s">
        <v>63</v>
      </c>
      <c r="H11" s="5" t="s">
        <v>30</v>
      </c>
      <c r="I11">
        <v>5</v>
      </c>
      <c r="J11">
        <v>1</v>
      </c>
      <c r="K11" t="s">
        <v>23</v>
      </c>
      <c r="M11">
        <v>80</v>
      </c>
    </row>
    <row r="12" spans="1:13" ht="12.75">
      <c r="A12" t="s">
        <v>60</v>
      </c>
      <c r="B12">
        <v>1</v>
      </c>
      <c r="C12">
        <v>0</v>
      </c>
      <c r="D12" s="1">
        <f t="shared" si="0"/>
        <v>2</v>
      </c>
      <c r="G12" t="s">
        <v>62</v>
      </c>
      <c r="H12" s="5" t="s">
        <v>31</v>
      </c>
      <c r="I12">
        <v>2</v>
      </c>
      <c r="J12">
        <v>4</v>
      </c>
      <c r="K12" t="s">
        <v>24</v>
      </c>
      <c r="M12">
        <v>80</v>
      </c>
    </row>
    <row r="13" spans="1:13" ht="12.75">
      <c r="A13" t="s">
        <v>56</v>
      </c>
      <c r="B13">
        <v>0</v>
      </c>
      <c r="C13">
        <f>1+1</f>
        <v>2</v>
      </c>
      <c r="D13" s="1">
        <f t="shared" si="0"/>
        <v>2</v>
      </c>
      <c r="G13" t="s">
        <v>64</v>
      </c>
      <c r="H13" s="7" t="s">
        <v>32</v>
      </c>
      <c r="I13">
        <v>9</v>
      </c>
      <c r="J13">
        <v>4</v>
      </c>
      <c r="K13" t="s">
        <v>23</v>
      </c>
      <c r="M13">
        <v>80</v>
      </c>
    </row>
    <row r="14" spans="1:13" ht="12.75">
      <c r="A14" t="s">
        <v>59</v>
      </c>
      <c r="B14">
        <v>1</v>
      </c>
      <c r="C14">
        <v>0</v>
      </c>
      <c r="D14" s="1">
        <f t="shared" si="0"/>
        <v>2</v>
      </c>
      <c r="G14" t="s">
        <v>62</v>
      </c>
      <c r="H14" s="7" t="s">
        <v>12</v>
      </c>
      <c r="I14">
        <v>1</v>
      </c>
      <c r="J14">
        <v>3</v>
      </c>
      <c r="K14" t="s">
        <v>61</v>
      </c>
      <c r="M14">
        <v>80</v>
      </c>
    </row>
    <row r="15" spans="1:13" ht="12.75">
      <c r="A15" t="s">
        <v>58</v>
      </c>
      <c r="B15">
        <v>0</v>
      </c>
      <c r="C15">
        <v>1</v>
      </c>
      <c r="D15" s="1">
        <f t="shared" si="0"/>
        <v>1</v>
      </c>
      <c r="G15" t="s">
        <v>62</v>
      </c>
      <c r="H15" s="7" t="s">
        <v>13</v>
      </c>
      <c r="I15">
        <v>0</v>
      </c>
      <c r="J15">
        <v>2</v>
      </c>
      <c r="K15" t="s">
        <v>24</v>
      </c>
      <c r="M15">
        <v>80</v>
      </c>
    </row>
    <row r="16" spans="7:13" ht="12.75">
      <c r="G16" t="s">
        <v>64</v>
      </c>
      <c r="H16" s="7" t="s">
        <v>25</v>
      </c>
      <c r="I16">
        <v>0</v>
      </c>
      <c r="J16">
        <v>3</v>
      </c>
      <c r="K16" t="s">
        <v>24</v>
      </c>
      <c r="M16">
        <v>80</v>
      </c>
    </row>
    <row r="17" spans="1:13" ht="12.75">
      <c r="A17">
        <f>15/18</f>
        <v>0.8333333333333334</v>
      </c>
      <c r="G17" t="s">
        <v>62</v>
      </c>
      <c r="H17" t="s">
        <v>33</v>
      </c>
      <c r="I17">
        <v>2</v>
      </c>
      <c r="J17">
        <v>3</v>
      </c>
      <c r="K17" t="s">
        <v>24</v>
      </c>
      <c r="M17">
        <v>80</v>
      </c>
    </row>
    <row r="18" spans="8:13" ht="12.75">
      <c r="H18" s="5" t="s">
        <v>26</v>
      </c>
      <c r="I18">
        <v>1</v>
      </c>
      <c r="J18">
        <v>4</v>
      </c>
      <c r="M18">
        <v>80</v>
      </c>
    </row>
    <row r="19" spans="1:4" ht="12.75">
      <c r="A19" s="4" t="s">
        <v>22</v>
      </c>
      <c r="B19">
        <f>SUM(B4:B18)</f>
        <v>30</v>
      </c>
      <c r="C19">
        <f>SUM(C4:C18)</f>
        <v>25</v>
      </c>
      <c r="D19">
        <f>SUM(D4:D18)</f>
        <v>85</v>
      </c>
    </row>
    <row r="20" ht="12.75">
      <c r="M20">
        <f>SUM(M4:M18)</f>
        <v>1240</v>
      </c>
    </row>
    <row r="21" ht="12.75">
      <c r="A21" s="4" t="s">
        <v>40</v>
      </c>
    </row>
    <row r="22" spans="1:7" ht="12.75">
      <c r="A22" s="4" t="s">
        <v>5</v>
      </c>
      <c r="B22" s="4" t="s">
        <v>21</v>
      </c>
      <c r="C22" s="4" t="s">
        <v>6</v>
      </c>
      <c r="D22" s="4" t="s">
        <v>7</v>
      </c>
      <c r="E22" s="4" t="s">
        <v>8</v>
      </c>
      <c r="F22" s="4" t="s">
        <v>9</v>
      </c>
      <c r="G22" s="4"/>
    </row>
    <row r="23" spans="1:7" ht="12.75">
      <c r="A23" t="s">
        <v>19</v>
      </c>
      <c r="B23">
        <f>78+80+80+100+50+40+100+80+60+80+80+80+80+72</f>
        <v>1060</v>
      </c>
      <c r="C23">
        <f>36+2+6+20+10+9+9+6+10+13</f>
        <v>121</v>
      </c>
      <c r="D23">
        <f>28+2+5+16+7+6+7+5+7+9</f>
        <v>92</v>
      </c>
      <c r="E23" s="3">
        <f>D23/C23</f>
        <v>0.7603305785123967</v>
      </c>
      <c r="F23" s="2">
        <f>((C23-D23)/B23)*80</f>
        <v>2.188679245283019</v>
      </c>
      <c r="G23" s="2"/>
    </row>
    <row r="24" spans="1:10" ht="12.75">
      <c r="A24" t="s">
        <v>20</v>
      </c>
      <c r="B24">
        <f>2+30+40+80+20+8</f>
        <v>180</v>
      </c>
      <c r="C24">
        <f>7+0+1+5</f>
        <v>13</v>
      </c>
      <c r="D24">
        <f>4+1+3</f>
        <v>8</v>
      </c>
      <c r="E24" s="3">
        <f>D24/C24</f>
        <v>0.6153846153846154</v>
      </c>
      <c r="F24" s="2">
        <f>((C24-D24)/B24)*80</f>
        <v>2.2222222222222223</v>
      </c>
      <c r="G24" s="2"/>
      <c r="H24" s="4" t="s">
        <v>22</v>
      </c>
      <c r="I24">
        <f>SUM(I4:I22)</f>
        <v>31</v>
      </c>
      <c r="J24">
        <f>SUM(J4:J22)</f>
        <v>34</v>
      </c>
    </row>
    <row r="25" spans="5:6" ht="12.75">
      <c r="E25" s="3"/>
      <c r="F25" s="2"/>
    </row>
    <row r="26" spans="1:6" ht="12.75">
      <c r="A26" s="1" t="s">
        <v>22</v>
      </c>
      <c r="B26">
        <f>SUM(B23:B24)</f>
        <v>1240</v>
      </c>
      <c r="C26">
        <f>SUM(C23:C24)</f>
        <v>134</v>
      </c>
      <c r="D26">
        <f>SUM(D23:D24)</f>
        <v>100</v>
      </c>
      <c r="E26" s="3">
        <f>D26/C26</f>
        <v>0.746268656716418</v>
      </c>
      <c r="F26" s="2">
        <f>((C26-D26)/B26)*80</f>
        <v>2.193548387096774</v>
      </c>
    </row>
    <row r="28" ht="12.75">
      <c r="C28" t="s">
        <v>38</v>
      </c>
    </row>
    <row r="29" spans="1:8" ht="12.75">
      <c r="A29" t="s">
        <v>66</v>
      </c>
      <c r="B29" t="s">
        <v>65</v>
      </c>
      <c r="H29" t="s">
        <v>57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C6" sqref="C6"/>
    </sheetView>
  </sheetViews>
  <sheetFormatPr defaultColWidth="9.140625" defaultRowHeight="12.75"/>
  <cols>
    <col min="1" max="1" width="16.00390625" style="0" bestFit="1" customWidth="1"/>
    <col min="7" max="7" width="15.421875" style="0" bestFit="1" customWidth="1"/>
  </cols>
  <sheetData>
    <row r="1" ht="12.75">
      <c r="A1" t="s">
        <v>41</v>
      </c>
    </row>
    <row r="2" spans="1:11" s="6" customFormat="1" ht="15.75">
      <c r="A2" s="6" t="s">
        <v>42</v>
      </c>
      <c r="B2" s="6" t="s">
        <v>49</v>
      </c>
      <c r="C2" s="6" t="s">
        <v>50</v>
      </c>
      <c r="D2" s="6" t="s">
        <v>51</v>
      </c>
      <c r="E2" s="6" t="s">
        <v>4</v>
      </c>
      <c r="G2" s="6" t="s">
        <v>46</v>
      </c>
      <c r="H2" s="6" t="s">
        <v>49</v>
      </c>
      <c r="I2" s="6" t="s">
        <v>50</v>
      </c>
      <c r="J2" s="6" t="s">
        <v>51</v>
      </c>
      <c r="K2" s="6" t="s">
        <v>4</v>
      </c>
    </row>
    <row r="3" spans="1:11" ht="12.75">
      <c r="A3" t="s">
        <v>43</v>
      </c>
      <c r="B3">
        <v>7</v>
      </c>
      <c r="C3">
        <v>1</v>
      </c>
      <c r="D3">
        <v>1</v>
      </c>
      <c r="E3">
        <f>SUM((3*B3)+(1*D3))</f>
        <v>22</v>
      </c>
      <c r="G3" t="s">
        <v>31</v>
      </c>
      <c r="H3">
        <v>7</v>
      </c>
      <c r="I3">
        <v>1</v>
      </c>
      <c r="J3">
        <v>0</v>
      </c>
      <c r="K3">
        <f>SUM((3*H3)+(1*J3))</f>
        <v>21</v>
      </c>
    </row>
    <row r="4" spans="1:11" ht="12.75">
      <c r="A4" t="s">
        <v>25</v>
      </c>
      <c r="B4">
        <v>5</v>
      </c>
      <c r="C4">
        <v>4</v>
      </c>
      <c r="D4">
        <v>0</v>
      </c>
      <c r="E4">
        <f>SUM((3*B4)+(1*D4))</f>
        <v>15</v>
      </c>
      <c r="G4" t="s">
        <v>29</v>
      </c>
      <c r="H4">
        <v>6</v>
      </c>
      <c r="I4">
        <v>1</v>
      </c>
      <c r="J4">
        <v>1</v>
      </c>
      <c r="K4">
        <f>SUM((3*H4)+(1*J4))</f>
        <v>19</v>
      </c>
    </row>
    <row r="5" spans="1:11" ht="12.75">
      <c r="A5" t="s">
        <v>12</v>
      </c>
      <c r="B5">
        <v>5</v>
      </c>
      <c r="C5">
        <v>4</v>
      </c>
      <c r="D5">
        <v>0</v>
      </c>
      <c r="E5">
        <f>SUM((3*B5)+(1*D5))</f>
        <v>15</v>
      </c>
      <c r="G5" t="s">
        <v>47</v>
      </c>
      <c r="H5">
        <v>2</v>
      </c>
      <c r="I5">
        <v>7</v>
      </c>
      <c r="J5">
        <v>0</v>
      </c>
      <c r="K5">
        <f>SUM((3*H5)+(1*J5))</f>
        <v>6</v>
      </c>
    </row>
    <row r="6" spans="1:11" ht="12.75">
      <c r="A6" t="s">
        <v>44</v>
      </c>
      <c r="B6">
        <v>5</v>
      </c>
      <c r="C6">
        <v>4</v>
      </c>
      <c r="D6">
        <v>0</v>
      </c>
      <c r="E6">
        <f>SUM((3*B6)+(1*D6))</f>
        <v>15</v>
      </c>
      <c r="G6" t="s">
        <v>48</v>
      </c>
      <c r="H6">
        <v>1</v>
      </c>
      <c r="I6">
        <v>8</v>
      </c>
      <c r="J6">
        <v>0</v>
      </c>
      <c r="K6">
        <f>SUM((3*H6)+(1*J6))</f>
        <v>3</v>
      </c>
    </row>
    <row r="7" spans="1:11" ht="12.75">
      <c r="A7" t="s">
        <v>45</v>
      </c>
      <c r="B7">
        <v>4</v>
      </c>
      <c r="C7">
        <v>6</v>
      </c>
      <c r="D7">
        <v>2</v>
      </c>
      <c r="E7">
        <f>SUM((3*B7)+(1*D7))</f>
        <v>14</v>
      </c>
      <c r="G7" t="s">
        <v>30</v>
      </c>
      <c r="H7">
        <v>0</v>
      </c>
      <c r="I7">
        <v>9</v>
      </c>
      <c r="J7">
        <v>0</v>
      </c>
      <c r="K7">
        <f>SUM((3*H7)+(1*J7))</f>
        <v>0</v>
      </c>
    </row>
    <row r="10" ht="12.75">
      <c r="A10" t="s">
        <v>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Methacton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Jsorgini</cp:lastModifiedBy>
  <dcterms:created xsi:type="dcterms:W3CDTF">2008-09-04T17:46:56Z</dcterms:created>
  <dcterms:modified xsi:type="dcterms:W3CDTF">2009-09-30T14:25:38Z</dcterms:modified>
  <cp:category/>
  <cp:version/>
  <cp:contentType/>
  <cp:contentStatus/>
</cp:coreProperties>
</file>